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Tasting Order 13-Sep-2007" sheetId="1" r:id="rId1"/>
  </sheets>
  <definedNames/>
  <calcPr fullCalcOnLoad="1"/>
</workbook>
</file>

<file path=xl/sharedStrings.xml><?xml version="1.0" encoding="utf-8"?>
<sst xmlns="http://schemas.openxmlformats.org/spreadsheetml/2006/main" count="116" uniqueCount="72">
  <si>
    <t>Domaine de la Choupette - Gutrin Fils</t>
  </si>
  <si>
    <t>Santenay</t>
  </si>
  <si>
    <t>Sous la roche</t>
  </si>
  <si>
    <t>Yvonnick Debray</t>
  </si>
  <si>
    <t>Monthelie</t>
  </si>
  <si>
    <t>La Combe Dnay</t>
  </si>
  <si>
    <t>Hervé de Lavoreille</t>
  </si>
  <si>
    <t>En Foulot</t>
  </si>
  <si>
    <t>Germain Gilbert &amp; Philippe</t>
  </si>
  <si>
    <t>Chapelle &amp; Fils - Domaine des Hautes Cornières</t>
  </si>
  <si>
    <t>Saint-Jean</t>
  </si>
  <si>
    <t>Prunier Michel</t>
  </si>
  <si>
    <t>Auxey-Duresses</t>
  </si>
  <si>
    <t>Vieilles Vignes</t>
  </si>
  <si>
    <t>Moissenet-Bonnard Jean-Louis</t>
  </si>
  <si>
    <t>Les Fosses</t>
  </si>
  <si>
    <t>Bouzereau Philippe - Château de Cîteaux</t>
  </si>
  <si>
    <t>Buisson Henri &amp; Gilles</t>
  </si>
  <si>
    <t>Les Ecusseaux</t>
  </si>
  <si>
    <t>Saint-Romain</t>
  </si>
  <si>
    <t>Sous La Velle</t>
  </si>
  <si>
    <t>Germaine Père &amp; Fils</t>
  </si>
  <si>
    <t>Mestre Père et Fils</t>
  </si>
  <si>
    <t>Santenay 1e Cru</t>
  </si>
  <si>
    <t>Beaurepaire</t>
  </si>
  <si>
    <t>Clos des Gravières</t>
  </si>
  <si>
    <t>Loichet Sylvain</t>
  </si>
  <si>
    <t>Pernand-Vergelesses</t>
  </si>
  <si>
    <t>Les Belles Filles</t>
  </si>
  <si>
    <t>Saint-Aubin</t>
  </si>
  <si>
    <t>Ladoix</t>
  </si>
  <si>
    <t>Bois de Gréchons</t>
  </si>
  <si>
    <t>Shaps &amp; Roucher-Sarrazin</t>
  </si>
  <si>
    <t>Saint-Aubin 1e Cru</t>
  </si>
  <si>
    <t>En Montceau</t>
  </si>
  <si>
    <t>Germain Isabelle &amp; Philippe</t>
  </si>
  <si>
    <t>Les Frionnes</t>
  </si>
  <si>
    <t>Meursault</t>
  </si>
  <si>
    <t>Les Vireuils Dessous</t>
  </si>
  <si>
    <t xml:space="preserve">Les Vireuils  </t>
  </si>
  <si>
    <t>Les Vireuils</t>
  </si>
  <si>
    <t>Les Chevalières</t>
  </si>
  <si>
    <t>Les Clous</t>
  </si>
  <si>
    <t>Bouzereau Pierre</t>
  </si>
  <si>
    <t>Les Narvaux</t>
  </si>
  <si>
    <t>Les Malpoiriers</t>
  </si>
  <si>
    <t>Les Grands Charrons</t>
  </si>
  <si>
    <t>Meursault 1er Cru</t>
  </si>
  <si>
    <t>Charmes</t>
  </si>
  <si>
    <t>Morey Jean-Marc</t>
  </si>
  <si>
    <t xml:space="preserve">Chassagne-Montrachet  </t>
  </si>
  <si>
    <t>Jobard Rémi</t>
  </si>
  <si>
    <t>Chassagne-Montrachet</t>
  </si>
  <si>
    <t>Chassagne-Montrachet 1e Cru</t>
  </si>
  <si>
    <t>Morgeot</t>
  </si>
  <si>
    <t>La Maltroie</t>
  </si>
  <si>
    <t>Puligny-Montrachet</t>
  </si>
  <si>
    <t>Louis Carillon et fils</t>
  </si>
  <si>
    <t>Les Reuchaux</t>
  </si>
  <si>
    <t>Puligny-Montrachet 1e Cru</t>
  </si>
  <si>
    <t>Les Referts</t>
  </si>
  <si>
    <t>Coudray-Bizot</t>
  </si>
  <si>
    <t>Les Combettes</t>
  </si>
  <si>
    <t>Domain</t>
  </si>
  <si>
    <t>Appellation</t>
  </si>
  <si>
    <t>Year</t>
  </si>
  <si>
    <t>Total</t>
  </si>
  <si>
    <t>x</t>
  </si>
  <si>
    <t>Top</t>
  </si>
  <si>
    <t>Location</t>
  </si>
  <si>
    <t>*Bold: Theo's favorites</t>
  </si>
  <si>
    <t>Cork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</si>
</sst>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_-* #,##0.00\ _E_U_R_-;\-* #,##0.00\ _E_U_R_-;_-* &quot;-&quot;??\ _E_U_R_-;_-@_-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9"/>
      <color indexed="9"/>
      <name val="Arial"/>
      <family val="0"/>
    </font>
    <font>
      <b/>
      <sz val="9"/>
      <name val="Arial"/>
      <family val="0"/>
    </font>
    <font>
      <sz val="9"/>
      <color indexed="18"/>
      <name val="Arial"/>
      <family val="0"/>
    </font>
    <font>
      <sz val="9"/>
      <name val="Arial"/>
      <family val="0"/>
    </font>
    <font>
      <b/>
      <sz val="9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171" fontId="4" fillId="2" borderId="2" xfId="15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1" fontId="6" fillId="0" borderId="0" xfId="15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171" fontId="8" fillId="0" borderId="0" xfId="15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171" fontId="6" fillId="0" borderId="7" xfId="15" applyFont="1" applyFill="1" applyBorder="1" applyAlignment="1">
      <alignment/>
    </xf>
    <xf numFmtId="0" fontId="6" fillId="0" borderId="8" xfId="0" applyFont="1" applyFill="1" applyBorder="1" applyAlignment="1">
      <alignment/>
    </xf>
    <xf numFmtId="171" fontId="7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00390625" style="12" bestFit="1" customWidth="1"/>
    <col min="2" max="2" width="40.57421875" style="12" bestFit="1" customWidth="1"/>
    <col min="3" max="3" width="26.28125" style="12" bestFit="1" customWidth="1"/>
    <col min="4" max="4" width="18.8515625" style="12" bestFit="1" customWidth="1"/>
    <col min="5" max="5" width="5.421875" style="12" customWidth="1"/>
    <col min="6" max="6" width="8.28125" style="19" customWidth="1"/>
    <col min="7" max="7" width="4.57421875" style="12" bestFit="1" customWidth="1"/>
    <col min="8" max="16384" width="9.140625" style="12" customWidth="1"/>
  </cols>
  <sheetData>
    <row r="1" spans="1:7" s="7" customFormat="1" ht="12">
      <c r="A1" s="2"/>
      <c r="B1" s="3" t="s">
        <v>63</v>
      </c>
      <c r="C1" s="3" t="s">
        <v>64</v>
      </c>
      <c r="D1" s="3" t="s">
        <v>69</v>
      </c>
      <c r="E1" s="4" t="s">
        <v>65</v>
      </c>
      <c r="F1" s="5" t="s">
        <v>66</v>
      </c>
      <c r="G1" s="6" t="s">
        <v>68</v>
      </c>
    </row>
    <row r="2" spans="1:7" ht="12">
      <c r="A2" s="8">
        <v>1</v>
      </c>
      <c r="B2" s="9" t="s">
        <v>0</v>
      </c>
      <c r="C2" s="9" t="s">
        <v>1</v>
      </c>
      <c r="D2" s="9" t="s">
        <v>2</v>
      </c>
      <c r="E2" s="9">
        <v>2004</v>
      </c>
      <c r="F2" s="10">
        <v>69.64285714285714</v>
      </c>
      <c r="G2" s="11"/>
    </row>
    <row r="3" spans="1:7" ht="12">
      <c r="A3" s="8">
        <v>2</v>
      </c>
      <c r="B3" s="9" t="s">
        <v>3</v>
      </c>
      <c r="C3" s="9" t="s">
        <v>4</v>
      </c>
      <c r="D3" s="9" t="s">
        <v>5</v>
      </c>
      <c r="E3" s="9">
        <v>2005</v>
      </c>
      <c r="F3" s="10">
        <f>(78+76+70+79+82+84+67+81+75)/9</f>
        <v>76.88888888888889</v>
      </c>
      <c r="G3" s="11"/>
    </row>
    <row r="4" spans="1:7" ht="12">
      <c r="A4" s="8">
        <v>3</v>
      </c>
      <c r="B4" s="9" t="s">
        <v>6</v>
      </c>
      <c r="C4" s="9" t="s">
        <v>1</v>
      </c>
      <c r="D4" s="9" t="s">
        <v>7</v>
      </c>
      <c r="E4" s="9">
        <v>2004</v>
      </c>
      <c r="F4" s="10">
        <f>(77+65+74+79+63+90+68+82+72)/9</f>
        <v>74.44444444444444</v>
      </c>
      <c r="G4" s="11"/>
    </row>
    <row r="5" spans="1:7" ht="12">
      <c r="A5" s="8">
        <v>4</v>
      </c>
      <c r="B5" s="9" t="s">
        <v>8</v>
      </c>
      <c r="C5" s="9" t="s">
        <v>4</v>
      </c>
      <c r="D5" s="9"/>
      <c r="E5" s="9">
        <v>2006</v>
      </c>
      <c r="F5" s="10">
        <f>(82+72+70+58+86+82+79+87+80+77+80)/11</f>
        <v>77.54545454545455</v>
      </c>
      <c r="G5" s="11"/>
    </row>
    <row r="6" spans="1:7" ht="12">
      <c r="A6" s="8">
        <v>5</v>
      </c>
      <c r="B6" s="9" t="s">
        <v>9</v>
      </c>
      <c r="C6" s="9" t="s">
        <v>1</v>
      </c>
      <c r="D6" s="9" t="s">
        <v>10</v>
      </c>
      <c r="E6" s="9">
        <v>2005</v>
      </c>
      <c r="F6" s="10">
        <f>(69+75+82+77+66+88+55+77+72)/9</f>
        <v>73.44444444444444</v>
      </c>
      <c r="G6" s="11"/>
    </row>
    <row r="7" spans="1:7" ht="12">
      <c r="A7" s="8">
        <v>6</v>
      </c>
      <c r="B7" s="9" t="s">
        <v>11</v>
      </c>
      <c r="C7" s="9" t="s">
        <v>12</v>
      </c>
      <c r="D7" s="9" t="s">
        <v>13</v>
      </c>
      <c r="E7" s="9">
        <v>2004</v>
      </c>
      <c r="F7" s="10">
        <f>(64+82+57+80+58+92+82+76+70)/9</f>
        <v>73.44444444444444</v>
      </c>
      <c r="G7" s="11"/>
    </row>
    <row r="8" spans="1:7" ht="12">
      <c r="A8" s="8">
        <v>7</v>
      </c>
      <c r="B8" s="9" t="s">
        <v>14</v>
      </c>
      <c r="C8" s="9" t="s">
        <v>12</v>
      </c>
      <c r="D8" s="9" t="s">
        <v>15</v>
      </c>
      <c r="E8" s="9">
        <v>2005</v>
      </c>
      <c r="F8" s="10">
        <f>(76+69+66+87+76+85+83+77+88)/9</f>
        <v>78.55555555555556</v>
      </c>
      <c r="G8" s="11"/>
    </row>
    <row r="9" spans="1:7" ht="12">
      <c r="A9" s="8">
        <v>8</v>
      </c>
      <c r="B9" s="9" t="s">
        <v>16</v>
      </c>
      <c r="C9" s="9" t="s">
        <v>12</v>
      </c>
      <c r="D9" s="9"/>
      <c r="E9" s="9">
        <v>2004</v>
      </c>
      <c r="F9" s="10">
        <f>(57+79+67+59+78+83+67+76+55)/9</f>
        <v>69</v>
      </c>
      <c r="G9" s="11"/>
    </row>
    <row r="10" spans="1:7" ht="12">
      <c r="A10" s="8">
        <v>9</v>
      </c>
      <c r="B10" s="9" t="s">
        <v>17</v>
      </c>
      <c r="C10" s="9" t="s">
        <v>12</v>
      </c>
      <c r="D10" s="9" t="s">
        <v>18</v>
      </c>
      <c r="E10" s="9">
        <v>2005</v>
      </c>
      <c r="F10" s="10">
        <f>(80+73+80+71+88+92+69+80+65+72+75)/11</f>
        <v>76.81818181818181</v>
      </c>
      <c r="G10" s="11"/>
    </row>
    <row r="11" spans="1:7" ht="12">
      <c r="A11" s="8">
        <v>10</v>
      </c>
      <c r="B11" s="9" t="s">
        <v>17</v>
      </c>
      <c r="C11" s="9" t="s">
        <v>19</v>
      </c>
      <c r="D11" s="9" t="s">
        <v>20</v>
      </c>
      <c r="E11" s="9">
        <v>2005</v>
      </c>
      <c r="F11" s="10">
        <f>(70+73+65+82+76+83+74+75+70)/9</f>
        <v>74.22222222222223</v>
      </c>
      <c r="G11" s="11"/>
    </row>
    <row r="12" spans="1:7" ht="12">
      <c r="A12" s="8">
        <v>11</v>
      </c>
      <c r="B12" s="9" t="s">
        <v>21</v>
      </c>
      <c r="C12" s="9" t="s">
        <v>19</v>
      </c>
      <c r="D12" s="9"/>
      <c r="E12" s="9">
        <v>2005</v>
      </c>
      <c r="F12" s="10">
        <f>(77+68+77+80+75+78+77+77+75)/9</f>
        <v>76</v>
      </c>
      <c r="G12" s="11"/>
    </row>
    <row r="13" spans="1:7" ht="12">
      <c r="A13" s="8">
        <v>12</v>
      </c>
      <c r="B13" s="9" t="s">
        <v>22</v>
      </c>
      <c r="C13" s="9" t="s">
        <v>23</v>
      </c>
      <c r="D13" s="9" t="s">
        <v>24</v>
      </c>
      <c r="E13" s="9">
        <v>2003</v>
      </c>
      <c r="F13" s="10">
        <f>(87+72+77+80+72+43+84+72+77+76+76)/11</f>
        <v>74.18181818181819</v>
      </c>
      <c r="G13" s="11"/>
    </row>
    <row r="14" spans="1:7" ht="12">
      <c r="A14" s="8">
        <v>13</v>
      </c>
      <c r="B14" s="9" t="s">
        <v>6</v>
      </c>
      <c r="C14" s="9" t="s">
        <v>23</v>
      </c>
      <c r="D14" s="9" t="s">
        <v>25</v>
      </c>
      <c r="E14" s="9">
        <v>2004</v>
      </c>
      <c r="F14" s="10">
        <f>(72+70+71+77+81+81+78+78+80)/9</f>
        <v>76.44444444444444</v>
      </c>
      <c r="G14" s="11"/>
    </row>
    <row r="15" spans="1:7" ht="12">
      <c r="A15" s="8">
        <v>14</v>
      </c>
      <c r="B15" s="9" t="s">
        <v>26</v>
      </c>
      <c r="C15" s="9" t="s">
        <v>27</v>
      </c>
      <c r="D15" s="9" t="s">
        <v>28</v>
      </c>
      <c r="E15" s="9">
        <v>2005</v>
      </c>
      <c r="F15" s="10">
        <f>(68+77+86+83+73+78+68+85+75)/9</f>
        <v>77</v>
      </c>
      <c r="G15" s="11"/>
    </row>
    <row r="16" spans="1:7" ht="12">
      <c r="A16" s="8">
        <v>15</v>
      </c>
      <c r="B16" s="13" t="s">
        <v>3</v>
      </c>
      <c r="C16" s="13" t="s">
        <v>29</v>
      </c>
      <c r="D16" s="13"/>
      <c r="E16" s="13">
        <v>2005</v>
      </c>
      <c r="F16" s="14">
        <f>(76+86+83+85+78+90+64+86+70+63+78)/11</f>
        <v>78.0909090909091</v>
      </c>
      <c r="G16" s="11"/>
    </row>
    <row r="17" spans="1:7" ht="12">
      <c r="A17" s="8">
        <v>16</v>
      </c>
      <c r="B17" s="9" t="s">
        <v>26</v>
      </c>
      <c r="C17" s="9" t="s">
        <v>30</v>
      </c>
      <c r="D17" s="9" t="s">
        <v>31</v>
      </c>
      <c r="E17" s="9">
        <v>2005</v>
      </c>
      <c r="F17" s="10">
        <f>(77+79+63+82+76+92+63+78+50+88+87)/11</f>
        <v>75.9090909090909</v>
      </c>
      <c r="G17" s="11"/>
    </row>
    <row r="18" spans="1:7" ht="12">
      <c r="A18" s="8">
        <v>17</v>
      </c>
      <c r="B18" s="9" t="s">
        <v>32</v>
      </c>
      <c r="C18" s="9" t="s">
        <v>33</v>
      </c>
      <c r="D18" s="9" t="s">
        <v>34</v>
      </c>
      <c r="E18" s="9">
        <v>2005</v>
      </c>
      <c r="F18" s="10">
        <f>(77+72+69+60+74+79+62+78+83+68+72)/11</f>
        <v>72.18181818181819</v>
      </c>
      <c r="G18" s="11"/>
    </row>
    <row r="19" spans="1:7" ht="12">
      <c r="A19" s="8">
        <v>18</v>
      </c>
      <c r="B19" s="9" t="s">
        <v>35</v>
      </c>
      <c r="C19" s="9" t="s">
        <v>33</v>
      </c>
      <c r="D19" s="9" t="s">
        <v>36</v>
      </c>
      <c r="E19" s="9">
        <v>2006</v>
      </c>
      <c r="F19" s="10">
        <f>(73+78+58+79+75+88+75+81+85+78+73)/11</f>
        <v>76.63636363636364</v>
      </c>
      <c r="G19" s="11"/>
    </row>
    <row r="20" spans="1:7" ht="12">
      <c r="A20" s="8">
        <v>19</v>
      </c>
      <c r="B20" s="9" t="s">
        <v>3</v>
      </c>
      <c r="C20" s="9" t="s">
        <v>37</v>
      </c>
      <c r="D20" s="9" t="s">
        <v>38</v>
      </c>
      <c r="E20" s="9">
        <v>2005</v>
      </c>
      <c r="F20" s="10">
        <f>(77+76+76+81+76+91+74+77+86+68+77)/11</f>
        <v>78.0909090909091</v>
      </c>
      <c r="G20" s="11"/>
    </row>
    <row r="21" spans="1:7" ht="12">
      <c r="A21" s="8">
        <v>20</v>
      </c>
      <c r="B21" s="9" t="s">
        <v>32</v>
      </c>
      <c r="C21" s="9" t="s">
        <v>37</v>
      </c>
      <c r="D21" s="9" t="s">
        <v>39</v>
      </c>
      <c r="E21" s="9">
        <v>2005</v>
      </c>
      <c r="F21" s="10">
        <f>(56+70+78+82+71+81+69+87+88+74+77)/11</f>
        <v>75.72727272727273</v>
      </c>
      <c r="G21" s="11"/>
    </row>
    <row r="22" spans="1:7" ht="12">
      <c r="A22" s="8">
        <v>21</v>
      </c>
      <c r="B22" s="9" t="s">
        <v>35</v>
      </c>
      <c r="C22" s="9" t="s">
        <v>37</v>
      </c>
      <c r="D22" s="9" t="s">
        <v>40</v>
      </c>
      <c r="E22" s="9">
        <v>2006</v>
      </c>
      <c r="F22" s="10">
        <f>(68+66+62+76+67+80+82+85+85+66+46)/11</f>
        <v>71.18181818181819</v>
      </c>
      <c r="G22" s="11"/>
    </row>
    <row r="23" spans="1:7" ht="12">
      <c r="A23" s="8">
        <v>22</v>
      </c>
      <c r="B23" s="9" t="s">
        <v>17</v>
      </c>
      <c r="C23" s="9" t="s">
        <v>37</v>
      </c>
      <c r="D23" s="9" t="s">
        <v>41</v>
      </c>
      <c r="E23" s="9">
        <v>2005</v>
      </c>
      <c r="F23" s="10">
        <f>(78+71+66+83+78+91+84+83+86+82+81)/11</f>
        <v>80.27272727272727</v>
      </c>
      <c r="G23" s="11" t="s">
        <v>67</v>
      </c>
    </row>
    <row r="24" spans="1:7" ht="12">
      <c r="A24" s="8">
        <v>23</v>
      </c>
      <c r="B24" s="9" t="s">
        <v>14</v>
      </c>
      <c r="C24" s="9" t="s">
        <v>37</v>
      </c>
      <c r="D24" s="9"/>
      <c r="E24" s="9">
        <v>2005</v>
      </c>
      <c r="F24" s="10">
        <f>(76+73+60+80+68+91+80+82+84+69+78)/11</f>
        <v>76.45454545454545</v>
      </c>
      <c r="G24" s="11"/>
    </row>
    <row r="25" spans="1:7" ht="12">
      <c r="A25" s="8">
        <v>24</v>
      </c>
      <c r="B25" s="13" t="s">
        <v>26</v>
      </c>
      <c r="C25" s="13" t="s">
        <v>37</v>
      </c>
      <c r="D25" s="13"/>
      <c r="E25" s="13">
        <v>2005</v>
      </c>
      <c r="F25" s="14">
        <f>(78+78+83+79+79+84+65+79+81+66+63)/11</f>
        <v>75.9090909090909</v>
      </c>
      <c r="G25" s="11"/>
    </row>
    <row r="26" spans="1:7" ht="12">
      <c r="A26" s="8">
        <v>25</v>
      </c>
      <c r="B26" s="9" t="s">
        <v>11</v>
      </c>
      <c r="C26" s="9" t="s">
        <v>37</v>
      </c>
      <c r="D26" s="9" t="s">
        <v>42</v>
      </c>
      <c r="E26" s="9">
        <v>2004</v>
      </c>
      <c r="F26" s="10">
        <f>(71+58+70+75+90+65+81+79)/8</f>
        <v>73.625</v>
      </c>
      <c r="G26" s="11"/>
    </row>
    <row r="27" spans="1:7" ht="12">
      <c r="A27" s="8">
        <v>26</v>
      </c>
      <c r="B27" s="9" t="s">
        <v>43</v>
      </c>
      <c r="C27" s="9" t="s">
        <v>37</v>
      </c>
      <c r="D27" s="9" t="s">
        <v>44</v>
      </c>
      <c r="E27" s="9">
        <v>2003</v>
      </c>
      <c r="F27" s="10">
        <f>(53+73+50+87+80+77+80)/7</f>
        <v>71.42857142857143</v>
      </c>
      <c r="G27" s="11"/>
    </row>
    <row r="28" spans="1:7" ht="12">
      <c r="A28" s="8">
        <v>27</v>
      </c>
      <c r="B28" s="9" t="s">
        <v>9</v>
      </c>
      <c r="C28" s="9" t="s">
        <v>37</v>
      </c>
      <c r="D28" s="9" t="s">
        <v>45</v>
      </c>
      <c r="E28" s="9">
        <v>2005</v>
      </c>
      <c r="F28" s="10">
        <f>(80+76+75+80+81+81+79+90+89+70+80)/11</f>
        <v>80.0909090909091</v>
      </c>
      <c r="G28" s="11" t="s">
        <v>67</v>
      </c>
    </row>
    <row r="29" spans="1:7" ht="12">
      <c r="A29" s="8">
        <v>28</v>
      </c>
      <c r="B29" s="9" t="s">
        <v>16</v>
      </c>
      <c r="C29" s="9" t="s">
        <v>37</v>
      </c>
      <c r="D29" s="9" t="s">
        <v>46</v>
      </c>
      <c r="E29" s="9">
        <v>2005</v>
      </c>
      <c r="F29" s="10" t="s">
        <v>71</v>
      </c>
      <c r="G29" s="11"/>
    </row>
    <row r="30" spans="1:7" ht="12">
      <c r="A30" s="8">
        <v>29</v>
      </c>
      <c r="B30" s="9" t="s">
        <v>16</v>
      </c>
      <c r="C30" s="9" t="s">
        <v>47</v>
      </c>
      <c r="D30" s="9" t="s">
        <v>48</v>
      </c>
      <c r="E30" s="9">
        <v>2004</v>
      </c>
      <c r="F30" s="10">
        <f>(73+68+71+74+82+88+85+74+79+78+66)/11</f>
        <v>76.18181818181819</v>
      </c>
      <c r="G30" s="11"/>
    </row>
    <row r="31" spans="1:7" ht="12">
      <c r="A31" s="8">
        <v>30</v>
      </c>
      <c r="B31" s="9" t="s">
        <v>49</v>
      </c>
      <c r="C31" s="9" t="s">
        <v>50</v>
      </c>
      <c r="D31" s="9"/>
      <c r="E31" s="9">
        <v>2004</v>
      </c>
      <c r="F31" s="10">
        <f>(78+50+75+77+80+94+80+84+80)/9</f>
        <v>77.55555555555556</v>
      </c>
      <c r="G31" s="11"/>
    </row>
    <row r="32" spans="1:7" ht="12">
      <c r="A32" s="8">
        <v>31</v>
      </c>
      <c r="B32" s="9" t="s">
        <v>51</v>
      </c>
      <c r="C32" s="9" t="s">
        <v>52</v>
      </c>
      <c r="D32" s="9"/>
      <c r="E32" s="9">
        <v>2003</v>
      </c>
      <c r="F32" s="10">
        <f>(78+72+60+82+78+80+84+91+81)/9</f>
        <v>78.44444444444444</v>
      </c>
      <c r="G32" s="11"/>
    </row>
    <row r="33" spans="1:7" ht="12">
      <c r="A33" s="8">
        <v>32</v>
      </c>
      <c r="B33" s="13" t="s">
        <v>9</v>
      </c>
      <c r="C33" s="13" t="s">
        <v>53</v>
      </c>
      <c r="D33" s="13" t="s">
        <v>54</v>
      </c>
      <c r="E33" s="13">
        <v>2005</v>
      </c>
      <c r="F33" s="14">
        <f>(75+76+82+82+72+87+82+87+78+82+82)/11</f>
        <v>80.45454545454545</v>
      </c>
      <c r="G33" s="11" t="s">
        <v>67</v>
      </c>
    </row>
    <row r="34" spans="1:7" ht="12">
      <c r="A34" s="8">
        <v>33</v>
      </c>
      <c r="B34" s="9" t="s">
        <v>51</v>
      </c>
      <c r="C34" s="9" t="s">
        <v>53</v>
      </c>
      <c r="D34" s="9" t="s">
        <v>55</v>
      </c>
      <c r="E34" s="9">
        <v>2003</v>
      </c>
      <c r="F34" s="10">
        <f>(76+68+65+90+74+83+80+80+81)/9</f>
        <v>77.44444444444444</v>
      </c>
      <c r="G34" s="11"/>
    </row>
    <row r="35" spans="1:7" ht="12">
      <c r="A35" s="8">
        <v>34</v>
      </c>
      <c r="B35" s="9" t="s">
        <v>35</v>
      </c>
      <c r="C35" s="9" t="s">
        <v>56</v>
      </c>
      <c r="D35" s="9"/>
      <c r="E35" s="9">
        <v>2006</v>
      </c>
      <c r="F35" s="10">
        <f>(63+84+63+81+74+84+82+79+82)/9</f>
        <v>76.88888888888889</v>
      </c>
      <c r="G35" s="11"/>
    </row>
    <row r="36" spans="1:7" ht="12">
      <c r="A36" s="8">
        <v>35</v>
      </c>
      <c r="B36" s="9" t="s">
        <v>57</v>
      </c>
      <c r="C36" s="9" t="s">
        <v>56</v>
      </c>
      <c r="D36" s="9"/>
      <c r="E36" s="9">
        <v>2004</v>
      </c>
      <c r="F36" s="10">
        <f>(79+77+68+82+79+78+77+79+60)/9</f>
        <v>75.44444444444444</v>
      </c>
      <c r="G36" s="11"/>
    </row>
    <row r="37" spans="1:7" ht="12">
      <c r="A37" s="8">
        <v>36</v>
      </c>
      <c r="B37" s="9" t="s">
        <v>32</v>
      </c>
      <c r="C37" s="9" t="s">
        <v>56</v>
      </c>
      <c r="D37" s="9" t="s">
        <v>58</v>
      </c>
      <c r="E37" s="9">
        <v>2005</v>
      </c>
      <c r="F37" s="10">
        <f>(77+87+65+71+73+95+80+82+75)/9</f>
        <v>78.33333333333333</v>
      </c>
      <c r="G37" s="11"/>
    </row>
    <row r="38" spans="1:7" ht="12">
      <c r="A38" s="8">
        <v>37</v>
      </c>
      <c r="B38" s="9" t="s">
        <v>51</v>
      </c>
      <c r="C38" s="9" t="s">
        <v>59</v>
      </c>
      <c r="D38" s="9" t="s">
        <v>60</v>
      </c>
      <c r="E38" s="9">
        <v>2003</v>
      </c>
      <c r="F38" s="10">
        <f>(77+79+64+80+74+93+82+74+82+81+80)/11</f>
        <v>78.72727272727273</v>
      </c>
      <c r="G38" s="11"/>
    </row>
    <row r="39" spans="1:7" ht="12.75" thickBot="1">
      <c r="A39" s="15">
        <v>38</v>
      </c>
      <c r="B39" s="16" t="s">
        <v>61</v>
      </c>
      <c r="C39" s="16" t="s">
        <v>59</v>
      </c>
      <c r="D39" s="16" t="s">
        <v>62</v>
      </c>
      <c r="E39" s="16">
        <v>2002</v>
      </c>
      <c r="F39" s="17">
        <f>(74+71+60+82+76+95+84+92+80+82+85)/11</f>
        <v>80.0909090909091</v>
      </c>
      <c r="G39" s="18" t="s">
        <v>67</v>
      </c>
    </row>
    <row r="40" ht="12">
      <c r="B40" s="1" t="s">
        <v>70</v>
      </c>
    </row>
  </sheetData>
  <printOptions/>
  <pageMargins left="0.75" right="0.75" top="1" bottom="1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</dc:creator>
  <cp:keywords/>
  <dc:description/>
  <cp:lastModifiedBy>Theo Heselmans</cp:lastModifiedBy>
  <dcterms:created xsi:type="dcterms:W3CDTF">2007-09-14T18:59:25Z</dcterms:created>
  <dcterms:modified xsi:type="dcterms:W3CDTF">2007-09-15T07:43:07Z</dcterms:modified>
  <cp:category/>
  <cp:version/>
  <cp:contentType/>
  <cp:contentStatus/>
</cp:coreProperties>
</file>